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135" sheetId="2" r:id="rId2"/>
    <sheet name="VON" sheetId="3" r:id="rId3"/>
  </sheets>
  <definedNames/>
  <calcPr/>
  <webPublishing/>
</workbook>
</file>

<file path=xl/sharedStrings.xml><?xml version="1.0" encoding="utf-8"?>
<sst xmlns="http://schemas.openxmlformats.org/spreadsheetml/2006/main" count="591" uniqueCount="213">
  <si>
    <t>Rekapitulace ceny</t>
  </si>
  <si>
    <t>Stavba: 3211/08 - Cesty pro pěší - II/126 Okružní křižovatka Soutice - DI č.24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</si>
  <si>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</si>
  <si>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</si>
  <si>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</si>
  <si>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</si>
  <si>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</si>
  <si>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</si>
  <si>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</si>
  <si>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</si>
  <si>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</si>
  <si>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</si>
  <si>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</si>
  <si>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</si>
  <si>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3211/08</t>
  </si>
  <si>
    <t>Cesty pro pěší - II/126 Okružní křižovatka Soutice - DI č.24</t>
  </si>
  <si>
    <t>O</t>
  </si>
  <si>
    <t>Rozpočet:</t>
  </si>
  <si>
    <t>0,00</t>
  </si>
  <si>
    <t>15,00</t>
  </si>
  <si>
    <t>21,00</t>
  </si>
  <si>
    <t>3</t>
  </si>
  <si>
    <t>2</t>
  </si>
  <si>
    <t>SO 135</t>
  </si>
  <si>
    <t>Chodník OK Soutice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</si>
  <si>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</si>
  <si>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</si>
  <si>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</si>
  <si>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</si>
  <si>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</si>
  <si>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</si>
  <si>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</si>
  <si>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</si>
  <si>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</si>
  <si>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</si>
  <si>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</si>
  <si>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</si>
  <si>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</si>
  <si>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</si>
  <si>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</si>
  <si>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</si>
  <si>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</si>
  <si>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</si>
  <si>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</si>
  <si>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</si>
  <si>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</si>
  <si>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</si>
  <si>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014101</t>
  </si>
  <si>
    <t/>
  </si>
  <si>
    <t>POPLATKY ZA SKLÁDKU</t>
  </si>
  <si>
    <t>M3</t>
  </si>
  <si>
    <t>2023_OTSKP</t>
  </si>
  <si>
    <t>PP</t>
  </si>
  <si>
    <t>VV</t>
  </si>
  <si>
    <t>odkopávky bez zpětného zásypu...16,5 - 10,0 m3 =6,500 [A]</t>
  </si>
  <si>
    <t>TS</t>
  </si>
  <si>
    <t>zahrnuje veškeré poplatky provozovateli skládky související s uložením odpadu na skládce.</t>
  </si>
  <si>
    <t>Zemní práce</t>
  </si>
  <si>
    <t>12110</t>
  </si>
  <si>
    <t>SEJMUTÍ ORNICE NEBO LESNÍ PŮDY</t>
  </si>
  <si>
    <t>Sejmutí humózní vrstvy tl. 0,1 m...52,0 m2 *0,1 m =5,200 [A] 
vč. odvozu na meziskládku dle dispozic zhotovitele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</si>
  <si>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</si>
  <si>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</si>
  <si>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</si>
  <si>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vč. odvozu na recyklační středisko / trvalou skládku dle dispozic zhotovitele 
POZN.: Možnost použití vytěžených materiálů zpět do konstrukce posoudí odpovědný geotechnik v průběhu provádění stavební činnosti dle konkrétních podmínek na stavbě.</t>
  </si>
  <si>
    <t>Výkop dle výpočtu kubatur a ploch: 
výkop rýhy...15,0 m3 =15,000 [A] 
výkop jámy...1,5 m3=1,500 [B] 
Celkem: A+B=16,500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</si>
  <si>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</si>
  <si>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</si>
  <si>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</si>
  <si>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vč. dovozu z meziskládky dle dispozic zhotovitele 
POZN.: Předpoklad využití 100% sejmuté humózní vrstvy</t>
  </si>
  <si>
    <t>Potřeba ornice...5,2 m3 =5,200 [A] 
Zásyp jam a rýh...10,0 m3 =10,000 [B] 
Celkem: A+B=15,200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</si>
  <si>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</si>
  <si>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17120</t>
  </si>
  <si>
    <t>ULOŽENÍ SYPANINY DO NÁSYPŮ A NA SKLÁDKY BEZ ZHUTNĚNÍ</t>
  </si>
  <si>
    <t>výkopy...16,5 m3 =16,500 [A] 
ornice...5,2 m3 =5,200 [B] 
Celkem: A+B=21,700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</si>
  <si>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</si>
  <si>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</si>
  <si>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</si>
  <si>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10,0 m3 =10,000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</si>
  <si>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</si>
  <si>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</t>
  </si>
  <si>
    <t>18110</t>
  </si>
  <si>
    <t>ÚPRAVA PLÁNĚ SE ZHUTNĚNÍM V HORNINĚ TŘ. I</t>
  </si>
  <si>
    <t>M2</t>
  </si>
  <si>
    <t>116,125 m2 =116,125 [A]</t>
  </si>
  <si>
    <t>položka zahrnuje úpravu pláně včetně vyrovnání výškových rozdílů. Míru zhutnění určuje projekt.</t>
  </si>
  <si>
    <t>8</t>
  </si>
  <si>
    <t>18130</t>
  </si>
  <si>
    <t>ÚPRAVA PLÁNĚ BEZ ZHUTNĚNÍ</t>
  </si>
  <si>
    <t>Ohumusování v tl. 0,1 m - příprava plochy ( svahování, vyrovnání)...52,0 m2 =52,000 [A]</t>
  </si>
  <si>
    <t>položka zahrnuje úpravu pláně včetně vyrovnání výškových rozdílů</t>
  </si>
  <si>
    <t>18221</t>
  </si>
  <si>
    <t>ROZPROSTŘENÍ ORNICE VE SVAHU V TL DO 0,10M</t>
  </si>
  <si>
    <t>Vrstva pro zatravnění tl. 0,1 m...52,0 m2 =52,000 [A] 
převažující svah - přilehlé plochy, příkopy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</si>
  <si>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</si>
  <si>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</si>
  <si>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</si>
  <si>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Vrstva pro zatravnění tl. 0,1 m: 52,0 m2 =52,000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</si>
  <si>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</si>
  <si>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</si>
  <si>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</si>
  <si>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Péče o zatravněné plochy do předání správci: 52,0 m2=52,000 [A]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</si>
  <si>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</si>
  <si>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</si>
  <si>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12</t>
  </si>
  <si>
    <t>45131A</t>
  </si>
  <si>
    <t>PODKLADNÍ A VÝPLŇOVÉ VRSTVY Z PROSTÉHO BETONU C20/25</t>
  </si>
  <si>
    <t>podklad pod dlažbu z lomového kamene tl. 0,2 m...4,0*0,2=0,800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</si>
  <si>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</si>
  <si>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13</t>
  </si>
  <si>
    <t>465512</t>
  </si>
  <si>
    <t>DLAŽBY Z LOMOVÉHO KAMENE NA MC</t>
  </si>
  <si>
    <t>Zádlažba strmého svahu u sjezdu tl. 0,2 m, vč. vyspárování: 4,0*0,2=0,800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</si>
  <si>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</si>
  <si>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</si>
  <si>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14</t>
  </si>
  <si>
    <t>562131</t>
  </si>
  <si>
    <t>VOZOVKOVÉ VRSTVY Z MATERIÁLŮ STABIL CEMENTEM TŘ I TL DO 150MM</t>
  </si>
  <si>
    <t>Vrstva ze směsi z kameniva stmelená cementem SC C8/10  tl. 120 mm</t>
  </si>
  <si>
    <t>SC C8/10 tl. 120 mm...25,85 m2=25,850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</si>
  <si>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</si>
  <si>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15</t>
  </si>
  <si>
    <t>56334</t>
  </si>
  <si>
    <t>VOZOVKOVÉ VRSTVY ZE ŠTĚRKODRTI TL. DO 200MM</t>
  </si>
  <si>
    <t>ŠDB 0/32 tl. 150 mm...28,2 m2 =28,200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</si>
  <si>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</si>
  <si>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16</t>
  </si>
  <si>
    <t>572113</t>
  </si>
  <si>
    <t>INFILTRAČNÍ POSTŘIK Z EMULZE DO 0,5KG/M2</t>
  </si>
  <si>
    <t>PI-C v mn. 0,45 kg/m2...24,675 m2 =24,675 [A] 
Postřiky jsou uváděny v množství zbytkového pojiva po vyštěpení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</si>
  <si>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</si>
  <si>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17</t>
  </si>
  <si>
    <t>572213</t>
  </si>
  <si>
    <t>SPOJOVACÍ POSTŘIK Z EMULZE DO 0,5KG/M2</t>
  </si>
  <si>
    <t>PS-C v mn. 0,35 kg/m2...24,675 m2 =24,675 [A] 
Postřiky jsou uváděny v množství zbytkového pojiva po vyštěpení</t>
  </si>
  <si>
    <t>18</t>
  </si>
  <si>
    <t>574A04</t>
  </si>
  <si>
    <t>ASFALTOVÝ BETON PRO OBRUSNÉ VRSTVY ACO 11+, 11S</t>
  </si>
  <si>
    <t>ACO 11+ tl. 40 mm 
24,675 m2 * 0,04 m =0,987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</si>
  <si>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</si>
  <si>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19</t>
  </si>
  <si>
    <t>574C06</t>
  </si>
  <si>
    <t>ASFALTOVÝ BETON PRO LOŽNÍ VRSTVY ACL 16+, 16S</t>
  </si>
  <si>
    <t>ACL 16+ tl. 50 mm 
24,675 m2 * 0,05 m=1,234 [A]</t>
  </si>
  <si>
    <t>20</t>
  </si>
  <si>
    <t>582614</t>
  </si>
  <si>
    <t>KRYTY Z BETON DLAŽDIC SE ZÁMKEM BAREV TL 60MM DO LOŽE Z KAM</t>
  </si>
  <si>
    <t>Dlažba zámková / skladebná přírodní DL tl. 60 mm, lože z drceného kameniva fr. 4/8 tl. 40 mm 
50,60 m2 =50,600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</si>
  <si>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</si>
  <si>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21</t>
  </si>
  <si>
    <t>582615</t>
  </si>
  <si>
    <t>KRYTY Z BETON DLAŽDIC SE ZÁMKEM BAREV TL 80MM DO LOŽE Z KAM</t>
  </si>
  <si>
    <t>Dlažba zámková / skladebná přírodní DL tl. 80 mm, lože z drceného kameniva fr. 4/8 tl. 40 mm 
7,7 m2 =7,700 [A]</t>
  </si>
  <si>
    <t>22</t>
  </si>
  <si>
    <t>58261A</t>
  </si>
  <si>
    <t>KRYTY Z BETON DLAŽDIC SE ZÁMKEM BAREV RELIÉF TL 60MM DO LOŽE Z KAM</t>
  </si>
  <si>
    <t>Dlažba zámková / skladebná reliéfní (hmatný pás pro nevidomé) DL tl. 60 mm, lože z drceného kameniva fr. 4/8 tl. 40 mm 
varovný pás...6,9 m2 =6,900 [A] 
signální pás...7,5 m2 =7,500 [B] 
umělá vodicí linie...12,5 m2 =12,500 [C] 
Celkem: A+B+C=26,900 [D]</t>
  </si>
  <si>
    <t>23</t>
  </si>
  <si>
    <t>58261B</t>
  </si>
  <si>
    <t>KRYTY Z BETON DLAŽDIC SE ZÁMKEM BAREV RELIÉF TL 80MM DO LOŽE Z KAM</t>
  </si>
  <si>
    <t>Dlažba zámková / skladebná reliéfní (varovný pás pro nevidomé) DL tl. 80 mm, lože z drceného kameniva fr. 4/8 tl. 40 mm 
varovný pás...4,0 m2 =4,000 [A] 
umělá vodicí linie...2,5 m2 =2,500 [B] 
Celkem: A+B=6,500 [C]</t>
  </si>
  <si>
    <t>Přidružená stavební výroba</t>
  </si>
  <si>
    <t>24</t>
  </si>
  <si>
    <t>702212</t>
  </si>
  <si>
    <t>KABELOVÁ CHRÁNIČKA ZEMNÍ DN PŘES 100 DO 200 MM</t>
  </si>
  <si>
    <t>M</t>
  </si>
  <si>
    <t>kabelová chránička PE 200, rezerva pro budoucí vedení ČEZ ve vozovce 
10 + 11 m=21,000 [A]</t>
  </si>
  <si>
    <t>1. Položka obsahuje: 
 – přípravu podkladu pro osazení 
2. Položka neobsahuje: 
 X 
3. Způsob měření: 
Měří se metr délkový.</t>
  </si>
  <si>
    <t>Ostatní konstrukce a práce</t>
  </si>
  <si>
    <t>25</t>
  </si>
  <si>
    <t>9111A1</t>
  </si>
  <si>
    <t>ZÁBRADLÍ SILNIČNÍ S VODOR MADLY - DODÁVKA A MONTÁŽ</t>
  </si>
  <si>
    <t>39,6 m3 =39,600 [A] 
kompletní dodávka a osazení, vč betonáže patek a PKO zábradlí a sloupků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</si>
  <si>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</si>
  <si>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26</t>
  </si>
  <si>
    <t>917211</t>
  </si>
  <si>
    <t>ZÁHONOVÉ OBRUBY Z BETONOVÝCH OBRUBNÍKŮ ŠÍŘ 50MM</t>
  </si>
  <si>
    <t>rozhraní zeleň / cesty pro pěší: 60,0 =60,000 [A] 
betonový obrubník 50 x 250 mm do betonového lože s opěrou (C 20/25 XF4), zahrnuje dodávku a osazení přímých i obloukových prvků vč. vyspárování</t>
  </si>
  <si>
    <t>Položka zahrnuje:  
dodání a pokládku betonových obrubníků o rozměrech předepsaných zadávací dokumentací  
betonové lože i boční betonovou opěrku.</t>
  </si>
  <si>
    <t>27</t>
  </si>
  <si>
    <t>917223</t>
  </si>
  <si>
    <t>SILNIČNÍ A CHODNÍKOVÉ OBRUBY Z BETONOVÝCH OBRUBNÍKŮ ŠÍŘ 100MM</t>
  </si>
  <si>
    <t>na rozhraní sjezd/zeleň a sjezd/chodník: 33,6 =33,600 [A] 
betonový obrubník 100 x 250 mm do betonového lože s opěrou (C 20/25 XF4), zahrnuje dodávku a osazení přímých i obloukových prvků vč. vyspárování</t>
  </si>
  <si>
    <t>28</t>
  </si>
  <si>
    <t>917224</t>
  </si>
  <si>
    <t>SILNIČNÍ A CHODNÍKOVÉ OBRUBY Z BETONOVÝCH OBRUBNÍKŮ ŠÍŘ 150MM</t>
  </si>
  <si>
    <t>betonový obrubník ABO 1-15, 150 x 300 mm do betonového lože s opěrou (C 20/25 XF4), zahrnuje dodávku a osazení přímých i obloukových prvků vč. vyspárování</t>
  </si>
  <si>
    <t>rozhraní vozovka/ cesty pro pěší: 60,60 =60,600 [A] 
betonový obrubník ABO 1-15, 150 x 300 mm do betonového lože s opěrou (C 20/25 XF4), zahrnuje dodávku a osazení přímých i obloukových prvků vč. vyspárování</t>
  </si>
  <si>
    <t>VON</t>
  </si>
  <si>
    <t>Vedlejší a ostatní náklady</t>
  </si>
  <si>
    <t>02620</t>
  </si>
  <si>
    <t>ZKOUŠENÍ KONSTRUKCÍ A PRACÍ NEZÁVISLOU ZKUŠEBNOU</t>
  </si>
  <si>
    <t>KPL</t>
  </si>
  <si>
    <t>zkoušky podloží a konstrukčních vrstev</t>
  </si>
  <si>
    <t>zahrnuje veškeré náklady spojené s objednatelem požadovanými zkouškami</t>
  </si>
  <si>
    <t>02730</t>
  </si>
  <si>
    <t>POMOC PRÁCE ZŘÍZ NEBO ZAJIŠŤ OCHRANU INŽENÝRSKÝCH SÍTÍ</t>
  </si>
  <si>
    <t>Vytýčení veškerých inženýrských sítí a jejich ochrana během výstavby - náklady správců sítí včetně zemních prací a ostatních přípomocí zhotovitele</t>
  </si>
  <si>
    <t>zahrnuje veškeré náklady spojené s objednatelem požadovanými zařízeními</t>
  </si>
  <si>
    <t>029113</t>
  </si>
  <si>
    <t>OSTATNÍ POŽADAVKY - GEODETICKÉ ZAMĚŘENÍ - CELKY</t>
  </si>
  <si>
    <t>KUS</t>
  </si>
  <si>
    <t>Geodetické zaměření skutečného provedení stavby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</si>
  <si>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</si>
  <si>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</si>
  <si>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</si>
  <si>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</si>
  <si>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</si>
  <si>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SOD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</si>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</sst>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135'!I3</f>
      </c>
      <c s="21">
        <f>'SO 135'!O2</f>
      </c>
      <c s="21">
        <f>C10+D10</f>
      </c>
    </row>
    <row r="11" spans="1:5" ht="12.75" customHeight="1">
      <c r="A11" s="20" t="s">
        <v>188</v>
      </c>
      <c s="20" t="s">
        <v>189</v>
      </c>
      <c s="21">
        <f>VON!I3</f>
      </c>
      <c s="21">
        <f>VON!O2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0+O8+O13+O54+O63+O104+O109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0+I8+I13+I54+I63+I104+I109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6.5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53</v>
      </c>
      <c r="E11" s="37" t="s">
        <v>54</v>
      </c>
    </row>
    <row r="12" spans="1:5" ht="25.5">
      <c r="A12" t="s">
        <v>55</v>
      </c>
      <c r="E12" s="35" t="s">
        <v>56</v>
      </c>
    </row>
    <row r="13" spans="1:18" ht="12.75" customHeight="1">
      <c r="A13" s="6" t="s">
        <v>44</v>
      </c>
      <c s="6"/>
      <c s="39" t="s">
        <v>28</v>
      </c>
      <c s="6"/>
      <c s="27" t="s">
        <v>57</v>
      </c>
      <c s="6"/>
      <c s="6"/>
      <c s="6"/>
      <c s="40">
        <f>0+Q13</f>
      </c>
      <c s="6"/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50</v>
      </c>
      <c s="32">
        <v>5.2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48</v>
      </c>
    </row>
    <row r="16" spans="1:5" ht="25.5">
      <c r="A16" s="36" t="s">
        <v>53</v>
      </c>
      <c r="E16" s="37" t="s">
        <v>60</v>
      </c>
    </row>
    <row r="17" spans="1:5" ht="38.25">
      <c r="A17" t="s">
        <v>55</v>
      </c>
      <c r="E17" s="35" t="s">
        <v>61</v>
      </c>
    </row>
    <row r="18" spans="1:16" ht="12.75">
      <c r="A18" s="25" t="s">
        <v>46</v>
      </c>
      <c s="29" t="s">
        <v>21</v>
      </c>
      <c s="29" t="s">
        <v>62</v>
      </c>
      <c s="25" t="s">
        <v>48</v>
      </c>
      <c s="30" t="s">
        <v>63</v>
      </c>
      <c s="31" t="s">
        <v>50</v>
      </c>
      <c s="32">
        <v>16.5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51">
      <c r="A19" s="34" t="s">
        <v>52</v>
      </c>
      <c r="E19" s="35" t="s">
        <v>64</v>
      </c>
    </row>
    <row r="20" spans="1:5" ht="51">
      <c r="A20" s="36" t="s">
        <v>53</v>
      </c>
      <c r="E20" s="37" t="s">
        <v>65</v>
      </c>
    </row>
    <row r="21" spans="1:5" ht="369.75">
      <c r="A21" t="s">
        <v>55</v>
      </c>
      <c r="E21" s="35" t="s">
        <v>66</v>
      </c>
    </row>
    <row r="22" spans="1:16" ht="12.75">
      <c r="A22" s="25" t="s">
        <v>46</v>
      </c>
      <c s="29" t="s">
        <v>32</v>
      </c>
      <c s="29" t="s">
        <v>67</v>
      </c>
      <c s="25" t="s">
        <v>48</v>
      </c>
      <c s="30" t="s">
        <v>68</v>
      </c>
      <c s="31" t="s">
        <v>50</v>
      </c>
      <c s="32">
        <v>15.2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25.5">
      <c r="A23" s="34" t="s">
        <v>52</v>
      </c>
      <c r="E23" s="35" t="s">
        <v>69</v>
      </c>
    </row>
    <row r="24" spans="1:5" ht="38.25">
      <c r="A24" s="36" t="s">
        <v>53</v>
      </c>
      <c r="E24" s="37" t="s">
        <v>70</v>
      </c>
    </row>
    <row r="25" spans="1:5" ht="306">
      <c r="A25" t="s">
        <v>55</v>
      </c>
      <c r="E25" s="35" t="s">
        <v>71</v>
      </c>
    </row>
    <row r="26" spans="1:16" ht="12.75">
      <c r="A26" s="25" t="s">
        <v>46</v>
      </c>
      <c s="29" t="s">
        <v>34</v>
      </c>
      <c s="29" t="s">
        <v>72</v>
      </c>
      <c s="25" t="s">
        <v>48</v>
      </c>
      <c s="30" t="s">
        <v>73</v>
      </c>
      <c s="31" t="s">
        <v>50</v>
      </c>
      <c s="32">
        <v>21.7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53</v>
      </c>
      <c r="E28" s="37" t="s">
        <v>74</v>
      </c>
    </row>
    <row r="29" spans="1:5" ht="191.25">
      <c r="A29" t="s">
        <v>55</v>
      </c>
      <c r="E29" s="35" t="s">
        <v>75</v>
      </c>
    </row>
    <row r="30" spans="1:16" ht="12.75">
      <c r="A30" s="25" t="s">
        <v>46</v>
      </c>
      <c s="29" t="s">
        <v>36</v>
      </c>
      <c s="29" t="s">
        <v>76</v>
      </c>
      <c s="25" t="s">
        <v>48</v>
      </c>
      <c s="30" t="s">
        <v>77</v>
      </c>
      <c s="31" t="s">
        <v>50</v>
      </c>
      <c s="32">
        <v>10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53</v>
      </c>
      <c r="E32" s="37" t="s">
        <v>78</v>
      </c>
    </row>
    <row r="33" spans="1:5" ht="229.5">
      <c r="A33" t="s">
        <v>55</v>
      </c>
      <c r="E33" s="35" t="s">
        <v>79</v>
      </c>
    </row>
    <row r="34" spans="1:16" ht="12.75">
      <c r="A34" s="25" t="s">
        <v>46</v>
      </c>
      <c s="29" t="s">
        <v>80</v>
      </c>
      <c s="29" t="s">
        <v>81</v>
      </c>
      <c s="25" t="s">
        <v>48</v>
      </c>
      <c s="30" t="s">
        <v>82</v>
      </c>
      <c s="31" t="s">
        <v>83</v>
      </c>
      <c s="32">
        <v>116.125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53</v>
      </c>
      <c r="E36" s="37" t="s">
        <v>84</v>
      </c>
    </row>
    <row r="37" spans="1:5" ht="25.5">
      <c r="A37" t="s">
        <v>55</v>
      </c>
      <c r="E37" s="35" t="s">
        <v>85</v>
      </c>
    </row>
    <row r="38" spans="1:16" ht="12.75">
      <c r="A38" s="25" t="s">
        <v>46</v>
      </c>
      <c s="29" t="s">
        <v>86</v>
      </c>
      <c s="29" t="s">
        <v>87</v>
      </c>
      <c s="25" t="s">
        <v>48</v>
      </c>
      <c s="30" t="s">
        <v>88</v>
      </c>
      <c s="31" t="s">
        <v>83</v>
      </c>
      <c s="32">
        <v>52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25.5">
      <c r="A40" s="36" t="s">
        <v>53</v>
      </c>
      <c r="E40" s="37" t="s">
        <v>89</v>
      </c>
    </row>
    <row r="41" spans="1:5" ht="12.75">
      <c r="A41" t="s">
        <v>55</v>
      </c>
      <c r="E41" s="35" t="s">
        <v>90</v>
      </c>
    </row>
    <row r="42" spans="1:16" ht="12.75">
      <c r="A42" s="25" t="s">
        <v>46</v>
      </c>
      <c s="29" t="s">
        <v>39</v>
      </c>
      <c s="29" t="s">
        <v>91</v>
      </c>
      <c s="25" t="s">
        <v>48</v>
      </c>
      <c s="30" t="s">
        <v>92</v>
      </c>
      <c s="31" t="s">
        <v>83</v>
      </c>
      <c s="32">
        <v>52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48</v>
      </c>
    </row>
    <row r="44" spans="1:5" ht="25.5">
      <c r="A44" s="36" t="s">
        <v>53</v>
      </c>
      <c r="E44" s="37" t="s">
        <v>93</v>
      </c>
    </row>
    <row r="45" spans="1:5" ht="38.25">
      <c r="A45" t="s">
        <v>55</v>
      </c>
      <c r="E45" s="35" t="s">
        <v>94</v>
      </c>
    </row>
    <row r="46" spans="1:16" ht="12.75">
      <c r="A46" s="25" t="s">
        <v>46</v>
      </c>
      <c s="29" t="s">
        <v>41</v>
      </c>
      <c s="29" t="s">
        <v>95</v>
      </c>
      <c s="25" t="s">
        <v>48</v>
      </c>
      <c s="30" t="s">
        <v>96</v>
      </c>
      <c s="31" t="s">
        <v>83</v>
      </c>
      <c s="32">
        <v>52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48</v>
      </c>
    </row>
    <row r="48" spans="1:5" ht="12.75">
      <c r="A48" s="36" t="s">
        <v>53</v>
      </c>
      <c r="E48" s="37" t="s">
        <v>97</v>
      </c>
    </row>
    <row r="49" spans="1:5" ht="25.5">
      <c r="A49" t="s">
        <v>55</v>
      </c>
      <c r="E49" s="35" t="s">
        <v>98</v>
      </c>
    </row>
    <row r="50" spans="1:16" ht="12.75">
      <c r="A50" s="25" t="s">
        <v>46</v>
      </c>
      <c s="29" t="s">
        <v>43</v>
      </c>
      <c s="29" t="s">
        <v>99</v>
      </c>
      <c s="25" t="s">
        <v>48</v>
      </c>
      <c s="30" t="s">
        <v>100</v>
      </c>
      <c s="31" t="s">
        <v>83</v>
      </c>
      <c s="32">
        <v>52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48</v>
      </c>
    </row>
    <row r="52" spans="1:5" ht="12.75">
      <c r="A52" s="36" t="s">
        <v>53</v>
      </c>
      <c r="E52" s="37" t="s">
        <v>101</v>
      </c>
    </row>
    <row r="53" spans="1:5" ht="38.25">
      <c r="A53" t="s">
        <v>55</v>
      </c>
      <c r="E53" s="35" t="s">
        <v>102</v>
      </c>
    </row>
    <row r="54" spans="1:18" ht="12.75" customHeight="1">
      <c r="A54" s="6" t="s">
        <v>44</v>
      </c>
      <c s="6"/>
      <c s="39" t="s">
        <v>32</v>
      </c>
      <c s="6"/>
      <c s="27" t="s">
        <v>103</v>
      </c>
      <c s="6"/>
      <c s="6"/>
      <c s="6"/>
      <c s="40">
        <f>0+Q54</f>
      </c>
      <c s="6"/>
      <c r="O54">
        <f>0+R54</f>
      </c>
      <c r="Q54">
        <f>0+I55+I59</f>
      </c>
      <c>
        <f>0+O55+O59</f>
      </c>
    </row>
    <row r="55" spans="1:16" ht="12.75">
      <c r="A55" s="25" t="s">
        <v>46</v>
      </c>
      <c s="29" t="s">
        <v>104</v>
      </c>
      <c s="29" t="s">
        <v>105</v>
      </c>
      <c s="25" t="s">
        <v>48</v>
      </c>
      <c s="30" t="s">
        <v>106</v>
      </c>
      <c s="31" t="s">
        <v>50</v>
      </c>
      <c s="32">
        <v>0.8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48</v>
      </c>
    </row>
    <row r="57" spans="1:5" ht="12.75">
      <c r="A57" s="36" t="s">
        <v>53</v>
      </c>
      <c r="E57" s="37" t="s">
        <v>107</v>
      </c>
    </row>
    <row r="58" spans="1:5" ht="369.75">
      <c r="A58" t="s">
        <v>55</v>
      </c>
      <c r="E58" s="35" t="s">
        <v>108</v>
      </c>
    </row>
    <row r="59" spans="1:16" ht="12.75">
      <c r="A59" s="25" t="s">
        <v>46</v>
      </c>
      <c s="29" t="s">
        <v>109</v>
      </c>
      <c s="29" t="s">
        <v>110</v>
      </c>
      <c s="25" t="s">
        <v>48</v>
      </c>
      <c s="30" t="s">
        <v>111</v>
      </c>
      <c s="31" t="s">
        <v>50</v>
      </c>
      <c s="32">
        <v>0.8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48</v>
      </c>
    </row>
    <row r="61" spans="1:5" ht="12.75">
      <c r="A61" s="36" t="s">
        <v>53</v>
      </c>
      <c r="E61" s="37" t="s">
        <v>112</v>
      </c>
    </row>
    <row r="62" spans="1:5" ht="102">
      <c r="A62" t="s">
        <v>55</v>
      </c>
      <c r="E62" s="35" t="s">
        <v>113</v>
      </c>
    </row>
    <row r="63" spans="1:18" ht="12.75" customHeight="1">
      <c r="A63" s="6" t="s">
        <v>44</v>
      </c>
      <c s="6"/>
      <c s="39" t="s">
        <v>34</v>
      </c>
      <c s="6"/>
      <c s="27" t="s">
        <v>114</v>
      </c>
      <c s="6"/>
      <c s="6"/>
      <c s="6"/>
      <c s="40">
        <f>0+Q63</f>
      </c>
      <c s="6"/>
      <c r="O63">
        <f>0+R63</f>
      </c>
      <c r="Q63">
        <f>0+I64+I68+I72+I76+I80+I84+I88+I92+I96+I100</f>
      </c>
      <c>
        <f>0+O64+O68+O72+O76+O80+O84+O88+O92+O96+O100</f>
      </c>
    </row>
    <row r="64" spans="1:16" ht="12.75">
      <c r="A64" s="25" t="s">
        <v>46</v>
      </c>
      <c s="29" t="s">
        <v>115</v>
      </c>
      <c s="29" t="s">
        <v>116</v>
      </c>
      <c s="25" t="s">
        <v>48</v>
      </c>
      <c s="30" t="s">
        <v>117</v>
      </c>
      <c s="31" t="s">
        <v>83</v>
      </c>
      <c s="32">
        <v>25.85</v>
      </c>
      <c s="33">
        <v>0</v>
      </c>
      <c s="33">
        <f>ROUND(ROUND(H64,2)*ROUND(G64,3),2)</f>
      </c>
      <c s="31" t="s">
        <v>51</v>
      </c>
      <c r="O64">
        <f>(I64*21)/100</f>
      </c>
      <c t="s">
        <v>22</v>
      </c>
    </row>
    <row r="65" spans="1:5" ht="12.75">
      <c r="A65" s="34" t="s">
        <v>52</v>
      </c>
      <c r="E65" s="35" t="s">
        <v>118</v>
      </c>
    </row>
    <row r="66" spans="1:5" ht="12.75">
      <c r="A66" s="36" t="s">
        <v>53</v>
      </c>
      <c r="E66" s="37" t="s">
        <v>119</v>
      </c>
    </row>
    <row r="67" spans="1:5" ht="127.5">
      <c r="A67" t="s">
        <v>55</v>
      </c>
      <c r="E67" s="35" t="s">
        <v>120</v>
      </c>
    </row>
    <row r="68" spans="1:16" ht="12.75">
      <c r="A68" s="25" t="s">
        <v>46</v>
      </c>
      <c s="29" t="s">
        <v>121</v>
      </c>
      <c s="29" t="s">
        <v>122</v>
      </c>
      <c s="25" t="s">
        <v>48</v>
      </c>
      <c s="30" t="s">
        <v>123</v>
      </c>
      <c s="31" t="s">
        <v>83</v>
      </c>
      <c s="32">
        <v>28.2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12.75">
      <c r="A69" s="34" t="s">
        <v>52</v>
      </c>
      <c r="E69" s="35" t="s">
        <v>48</v>
      </c>
    </row>
    <row r="70" spans="1:5" ht="12.75">
      <c r="A70" s="36" t="s">
        <v>53</v>
      </c>
      <c r="E70" s="37" t="s">
        <v>124</v>
      </c>
    </row>
    <row r="71" spans="1:5" ht="51">
      <c r="A71" t="s">
        <v>55</v>
      </c>
      <c r="E71" s="35" t="s">
        <v>125</v>
      </c>
    </row>
    <row r="72" spans="1:16" ht="12.75">
      <c r="A72" s="25" t="s">
        <v>46</v>
      </c>
      <c s="29" t="s">
        <v>126</v>
      </c>
      <c s="29" t="s">
        <v>127</v>
      </c>
      <c s="25" t="s">
        <v>48</v>
      </c>
      <c s="30" t="s">
        <v>128</v>
      </c>
      <c s="31" t="s">
        <v>83</v>
      </c>
      <c s="32">
        <v>24.675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12.75">
      <c r="A73" s="34" t="s">
        <v>52</v>
      </c>
      <c r="E73" s="35" t="s">
        <v>48</v>
      </c>
    </row>
    <row r="74" spans="1:5" ht="25.5">
      <c r="A74" s="36" t="s">
        <v>53</v>
      </c>
      <c r="E74" s="37" t="s">
        <v>129</v>
      </c>
    </row>
    <row r="75" spans="1:5" ht="51">
      <c r="A75" t="s">
        <v>55</v>
      </c>
      <c r="E75" s="35" t="s">
        <v>130</v>
      </c>
    </row>
    <row r="76" spans="1:16" ht="12.75">
      <c r="A76" s="25" t="s">
        <v>46</v>
      </c>
      <c s="29" t="s">
        <v>131</v>
      </c>
      <c s="29" t="s">
        <v>132</v>
      </c>
      <c s="25" t="s">
        <v>48</v>
      </c>
      <c s="30" t="s">
        <v>133</v>
      </c>
      <c s="31" t="s">
        <v>83</v>
      </c>
      <c s="32">
        <v>24.675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12.75">
      <c r="A77" s="34" t="s">
        <v>52</v>
      </c>
      <c r="E77" s="35" t="s">
        <v>48</v>
      </c>
    </row>
    <row r="78" spans="1:5" ht="25.5">
      <c r="A78" s="36" t="s">
        <v>53</v>
      </c>
      <c r="E78" s="37" t="s">
        <v>134</v>
      </c>
    </row>
    <row r="79" spans="1:5" ht="51">
      <c r="A79" t="s">
        <v>55</v>
      </c>
      <c r="E79" s="35" t="s">
        <v>130</v>
      </c>
    </row>
    <row r="80" spans="1:16" ht="12.75">
      <c r="A80" s="25" t="s">
        <v>46</v>
      </c>
      <c s="29" t="s">
        <v>135</v>
      </c>
      <c s="29" t="s">
        <v>136</v>
      </c>
      <c s="25" t="s">
        <v>48</v>
      </c>
      <c s="30" t="s">
        <v>137</v>
      </c>
      <c s="31" t="s">
        <v>50</v>
      </c>
      <c s="32">
        <v>0.987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48</v>
      </c>
    </row>
    <row r="82" spans="1:5" ht="25.5">
      <c r="A82" s="36" t="s">
        <v>53</v>
      </c>
      <c r="E82" s="37" t="s">
        <v>138</v>
      </c>
    </row>
    <row r="83" spans="1:5" ht="140.25">
      <c r="A83" t="s">
        <v>55</v>
      </c>
      <c r="E83" s="35" t="s">
        <v>139</v>
      </c>
    </row>
    <row r="84" spans="1:16" ht="12.75">
      <c r="A84" s="25" t="s">
        <v>46</v>
      </c>
      <c s="29" t="s">
        <v>140</v>
      </c>
      <c s="29" t="s">
        <v>141</v>
      </c>
      <c s="25" t="s">
        <v>48</v>
      </c>
      <c s="30" t="s">
        <v>142</v>
      </c>
      <c s="31" t="s">
        <v>50</v>
      </c>
      <c s="32">
        <v>1.234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25.5">
      <c r="A86" s="36" t="s">
        <v>53</v>
      </c>
      <c r="E86" s="37" t="s">
        <v>143</v>
      </c>
    </row>
    <row r="87" spans="1:5" ht="140.25">
      <c r="A87" t="s">
        <v>55</v>
      </c>
      <c r="E87" s="35" t="s">
        <v>139</v>
      </c>
    </row>
    <row r="88" spans="1:16" ht="12.75">
      <c r="A88" s="25" t="s">
        <v>46</v>
      </c>
      <c s="29" t="s">
        <v>144</v>
      </c>
      <c s="29" t="s">
        <v>145</v>
      </c>
      <c s="25" t="s">
        <v>48</v>
      </c>
      <c s="30" t="s">
        <v>146</v>
      </c>
      <c s="31" t="s">
        <v>83</v>
      </c>
      <c s="32">
        <v>50.6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38.25">
      <c r="A90" s="36" t="s">
        <v>53</v>
      </c>
      <c r="E90" s="37" t="s">
        <v>147</v>
      </c>
    </row>
    <row r="91" spans="1:5" ht="153">
      <c r="A91" t="s">
        <v>55</v>
      </c>
      <c r="E91" s="35" t="s">
        <v>148</v>
      </c>
    </row>
    <row r="92" spans="1:16" ht="12.75">
      <c r="A92" s="25" t="s">
        <v>46</v>
      </c>
      <c s="29" t="s">
        <v>149</v>
      </c>
      <c s="29" t="s">
        <v>150</v>
      </c>
      <c s="25" t="s">
        <v>48</v>
      </c>
      <c s="30" t="s">
        <v>151</v>
      </c>
      <c s="31" t="s">
        <v>83</v>
      </c>
      <c s="32">
        <v>7.7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38.25">
      <c r="A94" s="36" t="s">
        <v>53</v>
      </c>
      <c r="E94" s="37" t="s">
        <v>152</v>
      </c>
    </row>
    <row r="95" spans="1:5" ht="153">
      <c r="A95" t="s">
        <v>55</v>
      </c>
      <c r="E95" s="35" t="s">
        <v>148</v>
      </c>
    </row>
    <row r="96" spans="1:16" ht="25.5">
      <c r="A96" s="25" t="s">
        <v>46</v>
      </c>
      <c s="29" t="s">
        <v>153</v>
      </c>
      <c s="29" t="s">
        <v>154</v>
      </c>
      <c s="25" t="s">
        <v>48</v>
      </c>
      <c s="30" t="s">
        <v>155</v>
      </c>
      <c s="31" t="s">
        <v>83</v>
      </c>
      <c s="32">
        <v>26.9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76.5">
      <c r="A98" s="36" t="s">
        <v>53</v>
      </c>
      <c r="E98" s="37" t="s">
        <v>156</v>
      </c>
    </row>
    <row r="99" spans="1:5" ht="153">
      <c r="A99" t="s">
        <v>55</v>
      </c>
      <c r="E99" s="35" t="s">
        <v>148</v>
      </c>
    </row>
    <row r="100" spans="1:16" ht="25.5">
      <c r="A100" s="25" t="s">
        <v>46</v>
      </c>
      <c s="29" t="s">
        <v>157</v>
      </c>
      <c s="29" t="s">
        <v>158</v>
      </c>
      <c s="25" t="s">
        <v>48</v>
      </c>
      <c s="30" t="s">
        <v>159</v>
      </c>
      <c s="31" t="s">
        <v>83</v>
      </c>
      <c s="32">
        <v>6.5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63.75">
      <c r="A102" s="36" t="s">
        <v>53</v>
      </c>
      <c r="E102" s="37" t="s">
        <v>160</v>
      </c>
    </row>
    <row r="103" spans="1:5" ht="153">
      <c r="A103" t="s">
        <v>55</v>
      </c>
      <c r="E103" s="35" t="s">
        <v>148</v>
      </c>
    </row>
    <row r="104" spans="1:18" ht="12.75" customHeight="1">
      <c r="A104" s="6" t="s">
        <v>44</v>
      </c>
      <c s="6"/>
      <c s="39" t="s">
        <v>80</v>
      </c>
      <c s="6"/>
      <c s="27" t="s">
        <v>161</v>
      </c>
      <c s="6"/>
      <c s="6"/>
      <c s="6"/>
      <c s="40">
        <f>0+Q104</f>
      </c>
      <c s="6"/>
      <c r="O104">
        <f>0+R104</f>
      </c>
      <c r="Q104">
        <f>0+I105</f>
      </c>
      <c>
        <f>0+O105</f>
      </c>
    </row>
    <row r="105" spans="1:16" ht="12.75">
      <c r="A105" s="25" t="s">
        <v>46</v>
      </c>
      <c s="29" t="s">
        <v>162</v>
      </c>
      <c s="29" t="s">
        <v>163</v>
      </c>
      <c s="25" t="s">
        <v>48</v>
      </c>
      <c s="30" t="s">
        <v>164</v>
      </c>
      <c s="31" t="s">
        <v>165</v>
      </c>
      <c s="32">
        <v>21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25.5">
      <c r="A107" s="36" t="s">
        <v>53</v>
      </c>
      <c r="E107" s="37" t="s">
        <v>166</v>
      </c>
    </row>
    <row r="108" spans="1:5" ht="76.5">
      <c r="A108" t="s">
        <v>55</v>
      </c>
      <c r="E108" s="35" t="s">
        <v>167</v>
      </c>
    </row>
    <row r="109" spans="1:18" ht="12.75" customHeight="1">
      <c r="A109" s="6" t="s">
        <v>44</v>
      </c>
      <c s="6"/>
      <c s="39" t="s">
        <v>39</v>
      </c>
      <c s="6"/>
      <c s="27" t="s">
        <v>168</v>
      </c>
      <c s="6"/>
      <c s="6"/>
      <c s="6"/>
      <c s="40">
        <f>0+Q109</f>
      </c>
      <c s="6"/>
      <c r="O109">
        <f>0+R109</f>
      </c>
      <c r="Q109">
        <f>0+I110+I114+I118+I122</f>
      </c>
      <c>
        <f>0+O110+O114+O118+O122</f>
      </c>
    </row>
    <row r="110" spans="1:16" ht="12.75">
      <c r="A110" s="25" t="s">
        <v>46</v>
      </c>
      <c s="29" t="s">
        <v>169</v>
      </c>
      <c s="29" t="s">
        <v>170</v>
      </c>
      <c s="25" t="s">
        <v>48</v>
      </c>
      <c s="30" t="s">
        <v>171</v>
      </c>
      <c s="31" t="s">
        <v>165</v>
      </c>
      <c s="32">
        <v>39.6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25.5">
      <c r="A112" s="36" t="s">
        <v>53</v>
      </c>
      <c r="E112" s="37" t="s">
        <v>172</v>
      </c>
    </row>
    <row r="113" spans="1:5" ht="63.75">
      <c r="A113" t="s">
        <v>55</v>
      </c>
      <c r="E113" s="35" t="s">
        <v>173</v>
      </c>
    </row>
    <row r="114" spans="1:16" ht="12.75">
      <c r="A114" s="25" t="s">
        <v>46</v>
      </c>
      <c s="29" t="s">
        <v>174</v>
      </c>
      <c s="29" t="s">
        <v>175</v>
      </c>
      <c s="25" t="s">
        <v>48</v>
      </c>
      <c s="30" t="s">
        <v>176</v>
      </c>
      <c s="31" t="s">
        <v>165</v>
      </c>
      <c s="32">
        <v>60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38.25">
      <c r="A116" s="36" t="s">
        <v>53</v>
      </c>
      <c r="E116" s="37" t="s">
        <v>177</v>
      </c>
    </row>
    <row r="117" spans="1:5" ht="51">
      <c r="A117" t="s">
        <v>55</v>
      </c>
      <c r="E117" s="35" t="s">
        <v>178</v>
      </c>
    </row>
    <row r="118" spans="1:16" ht="12.75">
      <c r="A118" s="25" t="s">
        <v>46</v>
      </c>
      <c s="29" t="s">
        <v>179</v>
      </c>
      <c s="29" t="s">
        <v>180</v>
      </c>
      <c s="25" t="s">
        <v>48</v>
      </c>
      <c s="30" t="s">
        <v>181</v>
      </c>
      <c s="31" t="s">
        <v>165</v>
      </c>
      <c s="32">
        <v>33.6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38.25">
      <c r="A120" s="36" t="s">
        <v>53</v>
      </c>
      <c r="E120" s="37" t="s">
        <v>182</v>
      </c>
    </row>
    <row r="121" spans="1:5" ht="51">
      <c r="A121" t="s">
        <v>55</v>
      </c>
      <c r="E121" s="35" t="s">
        <v>178</v>
      </c>
    </row>
    <row r="122" spans="1:16" ht="12.75">
      <c r="A122" s="25" t="s">
        <v>46</v>
      </c>
      <c s="29" t="s">
        <v>183</v>
      </c>
      <c s="29" t="s">
        <v>184</v>
      </c>
      <c s="25" t="s">
        <v>48</v>
      </c>
      <c s="30" t="s">
        <v>185</v>
      </c>
      <c s="31" t="s">
        <v>165</v>
      </c>
      <c s="32">
        <v>60.6</v>
      </c>
      <c s="33">
        <v>0</v>
      </c>
      <c s="33">
        <f>ROUND(ROUND(H122,2)*ROUND(G122,3),2)</f>
      </c>
      <c s="31" t="s">
        <v>51</v>
      </c>
      <c r="O122">
        <f>(I122*21)/100</f>
      </c>
      <c t="s">
        <v>22</v>
      </c>
    </row>
    <row r="123" spans="1:5" ht="25.5">
      <c r="A123" s="34" t="s">
        <v>52</v>
      </c>
      <c r="E123" s="35" t="s">
        <v>186</v>
      </c>
    </row>
    <row r="124" spans="1:5" ht="38.25">
      <c r="A124" s="36" t="s">
        <v>53</v>
      </c>
      <c r="E124" s="37" t="s">
        <v>187</v>
      </c>
    </row>
    <row r="125" spans="1:5" ht="51">
      <c r="A125" t="s">
        <v>55</v>
      </c>
      <c r="E125" s="35" t="s">
        <v>178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188</v>
      </c>
      <c s="41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188</v>
      </c>
      <c s="6"/>
      <c s="18" t="s">
        <v>189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190</v>
      </c>
      <c s="25" t="s">
        <v>48</v>
      </c>
      <c s="30" t="s">
        <v>191</v>
      </c>
      <c s="31" t="s">
        <v>192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193</v>
      </c>
    </row>
    <row r="11" spans="1:5" ht="12.75">
      <c r="A11" s="36" t="s">
        <v>53</v>
      </c>
      <c r="E11" s="37" t="s">
        <v>48</v>
      </c>
    </row>
    <row r="12" spans="1:5" ht="12.75">
      <c r="A12" t="s">
        <v>55</v>
      </c>
      <c r="E12" s="35" t="s">
        <v>194</v>
      </c>
    </row>
    <row r="13" spans="1:16" ht="12.75">
      <c r="A13" s="25" t="s">
        <v>46</v>
      </c>
      <c s="29" t="s">
        <v>22</v>
      </c>
      <c s="29" t="s">
        <v>195</v>
      </c>
      <c s="25" t="s">
        <v>48</v>
      </c>
      <c s="30" t="s">
        <v>196</v>
      </c>
      <c s="31" t="s">
        <v>192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197</v>
      </c>
    </row>
    <row r="15" spans="1:5" ht="12.75">
      <c r="A15" s="36" t="s">
        <v>53</v>
      </c>
      <c r="E15" s="37" t="s">
        <v>48</v>
      </c>
    </row>
    <row r="16" spans="1:5" ht="12.75">
      <c r="A16" t="s">
        <v>55</v>
      </c>
      <c r="E16" s="35" t="s">
        <v>198</v>
      </c>
    </row>
    <row r="17" spans="1:16" ht="12.75">
      <c r="A17" s="25" t="s">
        <v>46</v>
      </c>
      <c s="29" t="s">
        <v>21</v>
      </c>
      <c s="29" t="s">
        <v>199</v>
      </c>
      <c s="25" t="s">
        <v>48</v>
      </c>
      <c s="30" t="s">
        <v>200</v>
      </c>
      <c s="31" t="s">
        <v>201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202</v>
      </c>
    </row>
    <row r="19" spans="1:5" ht="12.75">
      <c r="A19" s="36" t="s">
        <v>53</v>
      </c>
      <c r="E19" s="37" t="s">
        <v>48</v>
      </c>
    </row>
    <row r="20" spans="1:5" ht="12.75">
      <c r="A20" t="s">
        <v>55</v>
      </c>
      <c r="E20" s="35" t="s">
        <v>203</v>
      </c>
    </row>
    <row r="21" spans="1:16" ht="12.75">
      <c r="A21" s="25" t="s">
        <v>46</v>
      </c>
      <c s="29" t="s">
        <v>32</v>
      </c>
      <c s="29" t="s">
        <v>204</v>
      </c>
      <c s="25" t="s">
        <v>48</v>
      </c>
      <c s="30" t="s">
        <v>205</v>
      </c>
      <c s="31" t="s">
        <v>192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53</v>
      </c>
      <c r="E23" s="37" t="s">
        <v>48</v>
      </c>
    </row>
    <row r="24" spans="1:5" ht="12.75">
      <c r="A24" t="s">
        <v>55</v>
      </c>
      <c r="E24" s="35" t="s">
        <v>203</v>
      </c>
    </row>
    <row r="25" spans="1:16" ht="12.75">
      <c r="A25" s="25" t="s">
        <v>46</v>
      </c>
      <c s="29" t="s">
        <v>34</v>
      </c>
      <c s="29" t="s">
        <v>206</v>
      </c>
      <c s="25" t="s">
        <v>48</v>
      </c>
      <c s="30" t="s">
        <v>207</v>
      </c>
      <c s="31" t="s">
        <v>192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208</v>
      </c>
    </row>
    <row r="27" spans="1:5" ht="12.75">
      <c r="A27" s="36" t="s">
        <v>53</v>
      </c>
      <c r="E27" s="37" t="s">
        <v>48</v>
      </c>
    </row>
    <row r="28" spans="1:5" ht="12.75">
      <c r="A28" t="s">
        <v>55</v>
      </c>
      <c r="E28" s="35" t="s">
        <v>203</v>
      </c>
    </row>
    <row r="29" spans="1:16" ht="12.75">
      <c r="A29" s="25" t="s">
        <v>46</v>
      </c>
      <c s="29" t="s">
        <v>36</v>
      </c>
      <c s="29" t="s">
        <v>209</v>
      </c>
      <c s="25" t="s">
        <v>48</v>
      </c>
      <c s="30" t="s">
        <v>210</v>
      </c>
      <c s="31" t="s">
        <v>192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25.5">
      <c r="A30" s="34" t="s">
        <v>52</v>
      </c>
      <c r="E30" s="35" t="s">
        <v>211</v>
      </c>
    </row>
    <row r="31" spans="1:5" ht="12.75">
      <c r="A31" s="36" t="s">
        <v>53</v>
      </c>
      <c r="E31" s="37" t="s">
        <v>48</v>
      </c>
    </row>
    <row r="32" spans="1:5" ht="63.75">
      <c r="A32" t="s">
        <v>55</v>
      </c>
      <c r="E32" s="35" t="s">
        <v>212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